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265"/>
  </bookViews>
  <sheets>
    <sheet name="料金比較" sheetId="1" r:id="rId1"/>
    <sheet name="現行料金表" sheetId="2" state="hidden" r:id="rId2"/>
    <sheet name="新料金表" sheetId="3" state="hidden" r:id="rId3"/>
    <sheet name="下水道使用料表" sheetId="4" state="hidden" r:id="rId4"/>
  </sheets>
  <externalReferences>
    <externalReference r:id="rId5"/>
  </externalReferenc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<sst xmlns:r="http://schemas.openxmlformats.org/officeDocument/2006/relationships" xmlns="http://schemas.openxmlformats.org/spreadsheetml/2006/main" count="48" uniqueCount="48">
  <si>
    <t>上下水道料金比較シミュレーション（２か月）（税込）</t>
    <rPh sb="0" eb="2">
      <t>じょうげ</t>
    </rPh>
    <rPh sb="2" eb="4">
      <t>すいどう</t>
    </rPh>
    <rPh sb="4" eb="6">
      <t>りょうきん</t>
    </rPh>
    <rPh sb="6" eb="8">
      <t>ひかく</t>
    </rPh>
    <rPh sb="19" eb="20">
      <t>げつ</t>
    </rPh>
    <rPh sb="22" eb="24">
      <t>ぜいこ</t>
    </rPh>
    <phoneticPr fontId="1" type="Hiragana"/>
  </si>
  <si>
    <t>現行料金表</t>
    <rPh sb="0" eb="2">
      <t>げんこう</t>
    </rPh>
    <rPh sb="2" eb="4">
      <t>りょうきん</t>
    </rPh>
    <rPh sb="4" eb="5">
      <t>ひょう</t>
    </rPh>
    <phoneticPr fontId="1" type="Hiragana"/>
  </si>
  <si>
    <t>下水道使用料（２か月）（税抜）</t>
    <rPh sb="0" eb="3">
      <t>げすいどう</t>
    </rPh>
    <rPh sb="3" eb="6">
      <t>しようりょう</t>
    </rPh>
    <rPh sb="9" eb="10">
      <t>げつ</t>
    </rPh>
    <rPh sb="12" eb="14">
      <t>ぜいぬき</t>
    </rPh>
    <phoneticPr fontId="1" type="Hiragana"/>
  </si>
  <si>
    <t>超過使用料</t>
    <rPh sb="0" eb="2">
      <t>ちょうか</t>
    </rPh>
    <rPh sb="2" eb="5">
      <t>しようりょう</t>
    </rPh>
    <phoneticPr fontId="1" type="Hiragana"/>
  </si>
  <si>
    <t>【入力項目】</t>
    <rPh sb="1" eb="3">
      <t>にゅうりょく</t>
    </rPh>
    <rPh sb="3" eb="5">
      <t>こうもく</t>
    </rPh>
    <phoneticPr fontId="1" type="Hiragana"/>
  </si>
  <si>
    <t>消費税(10%)</t>
    <rPh sb="0" eb="3">
      <t>しょうひぜい</t>
    </rPh>
    <phoneticPr fontId="1" type="Hiragana"/>
  </si>
  <si>
    <t>メーターの口径を入力してください。（UR・府営団地は**で入力してください。）</t>
    <rPh sb="5" eb="7">
      <t>こうけい</t>
    </rPh>
    <rPh sb="8" eb="10">
      <t>にゅうりょく</t>
    </rPh>
    <rPh sb="21" eb="23">
      <t>ふえい</t>
    </rPh>
    <rPh sb="23" eb="25">
      <t>だんち</t>
    </rPh>
    <rPh sb="29" eb="31">
      <t>にゅうりょく</t>
    </rPh>
    <phoneticPr fontId="1" type="Hiragana"/>
  </si>
  <si>
    <t>口径（㎜）</t>
    <rPh sb="0" eb="2">
      <t>こうけい</t>
    </rPh>
    <phoneticPr fontId="1" type="Hiragana"/>
  </si>
  <si>
    <t>使用水量（２か月）</t>
    <rPh sb="0" eb="2">
      <t>しよう</t>
    </rPh>
    <rPh sb="2" eb="4">
      <t>すいりょう</t>
    </rPh>
    <rPh sb="7" eb="8">
      <t>げつ</t>
    </rPh>
    <phoneticPr fontId="1" type="Hiragana"/>
  </si>
  <si>
    <t>←</t>
  </si>
  <si>
    <t>一般用</t>
    <rPh sb="0" eb="3">
      <t>いっぱんよう</t>
    </rPh>
    <phoneticPr fontId="1" type="Hiragana"/>
  </si>
  <si>
    <t>～20㎥</t>
  </si>
  <si>
    <t>２か月の使用水量を入力してください。</t>
    <rPh sb="2" eb="3">
      <t>げつ</t>
    </rPh>
    <rPh sb="4" eb="6">
      <t>しよう</t>
    </rPh>
    <rPh sb="6" eb="8">
      <t>すいりょう</t>
    </rPh>
    <rPh sb="9" eb="11">
      <t>にゅうりょく</t>
    </rPh>
    <phoneticPr fontId="1" type="Hiragana"/>
  </si>
  <si>
    <t>　ご使用水量のお知らせ（検針票）などをご確認いただきながら、下記の入力項目をうめてください。（下水道使用料は一般用の使用料です。）</t>
    <rPh sb="2" eb="4">
      <t>しよう</t>
    </rPh>
    <rPh sb="4" eb="6">
      <t>すいりょう</t>
    </rPh>
    <rPh sb="8" eb="9">
      <t>し</t>
    </rPh>
    <rPh sb="12" eb="14">
      <t>けんしん</t>
    </rPh>
    <rPh sb="14" eb="15">
      <t>ひょう</t>
    </rPh>
    <rPh sb="20" eb="22">
      <t>かくにん</t>
    </rPh>
    <rPh sb="30" eb="32">
      <t>かき</t>
    </rPh>
    <rPh sb="33" eb="35">
      <t>にゅうりょく</t>
    </rPh>
    <rPh sb="35" eb="37">
      <t>こうもく</t>
    </rPh>
    <rPh sb="47" eb="50">
      <t>げすいどう</t>
    </rPh>
    <rPh sb="50" eb="53">
      <t>しようりょう</t>
    </rPh>
    <rPh sb="54" eb="56">
      <t>いっぱん</t>
    </rPh>
    <rPh sb="56" eb="57">
      <t>よう</t>
    </rPh>
    <rPh sb="58" eb="61">
      <t>しようりょう</t>
    </rPh>
    <phoneticPr fontId="1" type="Hiragana"/>
  </si>
  <si>
    <t>**</t>
  </si>
  <si>
    <t>【計算結果】</t>
    <rPh sb="1" eb="3">
      <t>けいさん</t>
    </rPh>
    <rPh sb="3" eb="5">
      <t>けっか</t>
    </rPh>
    <phoneticPr fontId="1" type="Hiragana"/>
  </si>
  <si>
    <t>基本料金</t>
    <rPh sb="0" eb="2">
      <t>きほん</t>
    </rPh>
    <rPh sb="2" eb="4">
      <t>りょうきん</t>
    </rPh>
    <phoneticPr fontId="1" type="Hiragana"/>
  </si>
  <si>
    <t>10,001㎥～</t>
  </si>
  <si>
    <t>上下水道料金</t>
    <rPh sb="0" eb="4">
      <t>じょうげすいどう</t>
    </rPh>
    <rPh sb="4" eb="6">
      <t>りょうきん</t>
    </rPh>
    <phoneticPr fontId="1" type="Hiragana"/>
  </si>
  <si>
    <t>従量料金</t>
    <rPh sb="0" eb="2">
      <t>じゅうりょう</t>
    </rPh>
    <rPh sb="2" eb="4">
      <t>りょうきん</t>
    </rPh>
    <phoneticPr fontId="1" type="Hiragana"/>
  </si>
  <si>
    <t>合計</t>
    <rPh sb="0" eb="2">
      <t>ごうけい</t>
    </rPh>
    <phoneticPr fontId="1" type="Hiragana"/>
  </si>
  <si>
    <t>下水道使用料</t>
    <rPh sb="0" eb="3">
      <t>げすいどう</t>
    </rPh>
    <rPh sb="3" eb="6">
      <t>しようりょう</t>
    </rPh>
    <phoneticPr fontId="1" type="Hiragana"/>
  </si>
  <si>
    <t>小計</t>
    <rPh sb="0" eb="2">
      <t>しょうけい</t>
    </rPh>
    <phoneticPr fontId="1" type="Hiragana"/>
  </si>
  <si>
    <t>101～200㎥</t>
  </si>
  <si>
    <t>201～400㎥</t>
  </si>
  <si>
    <t>新料金表</t>
    <rPh sb="0" eb="1">
      <t>しん</t>
    </rPh>
    <rPh sb="1" eb="3">
      <t>りょうきん</t>
    </rPh>
    <rPh sb="3" eb="4">
      <t>ひょう</t>
    </rPh>
    <phoneticPr fontId="1" type="Hiragana"/>
  </si>
  <si>
    <t>21～40㎥</t>
  </si>
  <si>
    <t>水道料金表</t>
    <rPh sb="0" eb="2">
      <t>すいどう</t>
    </rPh>
    <rPh sb="2" eb="5">
      <t>りょうきんひょう</t>
    </rPh>
    <phoneticPr fontId="1" type="Hiragana"/>
  </si>
  <si>
    <t>口径</t>
    <rPh sb="0" eb="2">
      <t>こうけい</t>
    </rPh>
    <phoneticPr fontId="1" type="Hiragana"/>
  </si>
  <si>
    <t>41～1,000㎥</t>
  </si>
  <si>
    <t>2,001～10,000㎥</t>
  </si>
  <si>
    <t>&lt;現行料金&gt;</t>
    <rPh sb="1" eb="3">
      <t>げんこう</t>
    </rPh>
    <rPh sb="3" eb="5">
      <t>りょうきん</t>
    </rPh>
    <phoneticPr fontId="1" type="Hiragana"/>
  </si>
  <si>
    <t>1,001～6,000㎥</t>
  </si>
  <si>
    <t>基本汚水量</t>
    <rPh sb="0" eb="2">
      <t>きほん</t>
    </rPh>
    <rPh sb="2" eb="4">
      <t>おすい</t>
    </rPh>
    <rPh sb="4" eb="5">
      <t>りょう</t>
    </rPh>
    <phoneticPr fontId="1" type="Hiragana"/>
  </si>
  <si>
    <t>6,001㎥～</t>
  </si>
  <si>
    <t>下水道使用料表</t>
    <rPh sb="0" eb="3">
      <t>げすいどう</t>
    </rPh>
    <rPh sb="3" eb="6">
      <t>しようりょう</t>
    </rPh>
    <rPh sb="6" eb="7">
      <t>ひょう</t>
    </rPh>
    <phoneticPr fontId="1" type="Hiragana"/>
  </si>
  <si>
    <t>用途</t>
    <rPh sb="0" eb="2">
      <t>ようと</t>
    </rPh>
    <phoneticPr fontId="1" type="Hiragana"/>
  </si>
  <si>
    <t>基本使用料</t>
    <rPh sb="0" eb="2">
      <t>きほん</t>
    </rPh>
    <rPh sb="2" eb="5">
      <t>しようりょう</t>
    </rPh>
    <phoneticPr fontId="1" type="Hiragana"/>
  </si>
  <si>
    <t>臨時用</t>
    <rPh sb="0" eb="2">
      <t>りんじ</t>
    </rPh>
    <rPh sb="2" eb="3">
      <t>よう</t>
    </rPh>
    <phoneticPr fontId="1" type="Hiragana"/>
  </si>
  <si>
    <t>水道料金</t>
  </si>
  <si>
    <t>401～1,000㎥</t>
  </si>
  <si>
    <t>～100㎥</t>
  </si>
  <si>
    <t>101㎥～</t>
  </si>
  <si>
    <t>41～60㎥</t>
  </si>
  <si>
    <t>61～100㎥</t>
  </si>
  <si>
    <t>&lt;差額&gt;</t>
    <rPh sb="1" eb="3">
      <t>さがく</t>
    </rPh>
    <phoneticPr fontId="1" type="Hiragana"/>
  </si>
  <si>
    <t>1,001～2,000㎥</t>
  </si>
  <si>
    <t>&lt;改定後料金&gt;</t>
    <rPh sb="1" eb="4">
      <t>かいていご</t>
    </rPh>
    <rPh sb="4" eb="6">
      <t>りょうきん</t>
    </rPh>
    <phoneticPr fontId="1" type="Hiragana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</si>
</sst>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;&quot;▲ &quot;#,##0"/>
    <numFmt numFmtId="176" formatCode="#,##0_ "/>
  </numFmts>
  <fonts count="8">
    <font>
      <sz val="11"/>
      <color theme="1"/>
      <name val="ＭＳ Ｐゴシック"/>
    </font>
    <font>
      <sz val="6"/>
      <color auto="1"/>
      <name val="ＭＳ Ｐゴシック"/>
    </font>
    <font>
      <sz val="24"/>
      <color theme="1"/>
      <name val="ＭＳ Ｐゴシック"/>
    </font>
    <font>
      <sz val="16"/>
      <color theme="1"/>
      <name val="ＭＳ Ｐゴシック"/>
    </font>
    <font>
      <sz val="18"/>
      <color theme="1"/>
      <name val="ＭＳ Ｐゴシック"/>
    </font>
    <font>
      <sz val="20"/>
      <color theme="1"/>
      <name val="ＭＳ Ｐゴシック"/>
    </font>
    <font>
      <sz val="14"/>
      <color theme="1"/>
      <name val="ＭＳ Ｐゴシック"/>
    </font>
    <font>
      <sz val="12"/>
      <color theme="1"/>
      <name val="ＭＳ Ｐゴシック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0" xfId="0" applyFont="1" applyBorder="1" applyAlignment="1" applyProtection="1">
      <alignment horizontal="distributed" vertical="center" indent="1"/>
    </xf>
    <xf numFmtId="0" fontId="4" fillId="0" borderId="2" xfId="0" applyFont="1" applyBorder="1" applyAlignment="1" applyProtection="1">
      <alignment horizontal="distributed" vertical="center" indent="1"/>
    </xf>
    <xf numFmtId="0" fontId="4" fillId="0" borderId="0" xfId="0" applyFont="1" applyAlignment="1" applyProtection="1">
      <alignment horizontal="distributed" vertical="center" indent="1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Alignment="1" applyProtection="1">
      <alignment vertical="center" shrinkToFit="1"/>
    </xf>
    <xf numFmtId="176" fontId="5" fillId="0" borderId="4" xfId="0" applyNumberFormat="1" applyFont="1" applyBorder="1" applyAlignment="1" applyProtection="1">
      <alignment vertical="center" shrinkToFit="1"/>
    </xf>
    <xf numFmtId="0" fontId="0" fillId="0" borderId="0" xfId="0" applyFont="1" applyAlignment="1" applyProtection="1">
      <alignment vertical="center" shrinkToFit="1"/>
    </xf>
    <xf numFmtId="176" fontId="5" fillId="0" borderId="3" xfId="0" applyNumberFormat="1" applyFont="1" applyBorder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vertical="center" wrapText="1"/>
    </xf>
    <xf numFmtId="177" fontId="5" fillId="0" borderId="0" xfId="0" applyNumberFormat="1" applyFont="1" applyBorder="1" applyProtection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5" /><Relationship Type="http://schemas.openxmlformats.org/officeDocument/2006/relationships/theme" Target="theme/theme1.xml" Id="rId6" /><Relationship Type="http://schemas.openxmlformats.org/officeDocument/2006/relationships/sharedStrings" Target="sharedStrings.xml" Id="rId7" /><Relationship Type="http://schemas.openxmlformats.org/officeDocument/2006/relationships/styles" Target="styles.xml" Id="rId8" /></Relationships>
</file>

<file path=xl/externalLinks/_rels/externalLink1.xml.rels>&#65279;<?xml version="1.0" encoding="utf-8"?><Relationships xmlns="http://schemas.openxmlformats.org/package/2006/relationships"><Relationship Type="http://schemas.microsoft.com/office/2006/relationships/xlExternalLinkPath/xlPathMissing" Target="&#19979;&#27700;&#36947;&#20351;&#29992;&#26009;" TargetMode="External" Id="rId1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水道使用料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L27"/>
  <sheetViews>
    <sheetView tabSelected="1" zoomScale="80" zoomScaleNormal="80" workbookViewId="0">
      <selection activeCell="E7" sqref="E7"/>
    </sheetView>
  </sheetViews>
  <sheetFormatPr defaultRowHeight="13.5"/>
  <cols>
    <col min="1" max="1" width="2.625" style="1" customWidth="1"/>
    <col min="2" max="2" width="3.75" style="1" customWidth="1"/>
    <col min="3" max="3" width="26.25" style="1" customWidth="1"/>
    <col min="4" max="4" width="3.75" style="1" customWidth="1"/>
    <col min="5" max="5" width="16.875" style="1" customWidth="1"/>
    <col min="6" max="6" width="3.75" style="1" customWidth="1"/>
    <col min="7" max="7" width="16.875" style="1" customWidth="1"/>
    <col min="8" max="8" width="3.75" style="1" customWidth="1"/>
    <col min="9" max="9" width="16.875" style="1" customWidth="1"/>
    <col min="10" max="10" width="2.625" style="1" customWidth="1"/>
    <col min="11" max="16384" width="9" style="1" customWidth="1"/>
  </cols>
  <sheetData>
    <row r="1" spans="2:9" ht="39.75" customHeight="1">
      <c r="B1" s="2" t="s">
        <v>0</v>
      </c>
    </row>
    <row r="2" spans="2:9" ht="20.25" customHeight="1"/>
    <row r="3" spans="2:9" ht="60" customHeight="1">
      <c r="B3" s="3" t="s">
        <v>13</v>
      </c>
      <c r="C3" s="3"/>
      <c r="D3" s="3"/>
      <c r="E3" s="3"/>
      <c r="F3" s="3"/>
      <c r="G3" s="3"/>
      <c r="H3" s="3"/>
      <c r="I3" s="3"/>
    </row>
    <row r="4" spans="2:9" ht="9.75" customHeight="1"/>
    <row r="5" spans="2:9" ht="39.75" customHeight="1">
      <c r="B5" s="4" t="s">
        <v>4</v>
      </c>
      <c r="C5" s="4"/>
    </row>
    <row r="6" spans="2:9" ht="9.75" customHeight="1"/>
    <row r="7" spans="2:9" ht="45" customHeight="1">
      <c r="B7" s="5" t="s">
        <v>7</v>
      </c>
      <c r="C7" s="7"/>
      <c r="E7" s="9"/>
      <c r="F7" s="17" t="s">
        <v>9</v>
      </c>
      <c r="G7" s="21" t="s">
        <v>6</v>
      </c>
      <c r="H7" s="21"/>
      <c r="I7" s="21"/>
    </row>
    <row r="8" spans="2:9" ht="9.75" customHeight="1">
      <c r="F8" s="18"/>
    </row>
    <row r="9" spans="2:9" ht="45" customHeight="1">
      <c r="B9" s="5" t="s">
        <v>8</v>
      </c>
      <c r="C9" s="7"/>
      <c r="E9" s="10"/>
      <c r="F9" s="17" t="s">
        <v>9</v>
      </c>
      <c r="G9" s="21" t="s">
        <v>12</v>
      </c>
      <c r="H9" s="21"/>
      <c r="I9" s="21"/>
    </row>
    <row r="10" spans="2:9" ht="9.75" customHeight="1"/>
    <row r="11" spans="2:9" ht="39.75" customHeight="1">
      <c r="B11" s="4" t="s">
        <v>15</v>
      </c>
      <c r="C11" s="4"/>
      <c r="E11" s="11" t="s">
        <v>31</v>
      </c>
      <c r="F11" s="19"/>
      <c r="G11" s="11" t="s">
        <v>47</v>
      </c>
      <c r="H11" s="19"/>
      <c r="I11" s="11" t="s">
        <v>45</v>
      </c>
    </row>
    <row r="12" spans="2:9" ht="9.75" customHeight="1"/>
    <row r="13" spans="2:9" ht="39.75" customHeight="1">
      <c r="B13" s="6" t="s">
        <v>39</v>
      </c>
      <c r="C13" s="6"/>
    </row>
    <row r="14" spans="2:9" ht="30" customHeight="1">
      <c r="C14" s="8" t="s">
        <v>16</v>
      </c>
      <c r="E14" s="13">
        <f>SUMIF(現行料金表!A5:A15,E7,現行料金表!B5:B15)</f>
        <v>0</v>
      </c>
      <c r="F14" s="15"/>
      <c r="G14" s="13">
        <f>SUMIF(新料金表!A5:A15,E7,新料金表!B5:B15)</f>
        <v>0</v>
      </c>
      <c r="H14" s="15"/>
      <c r="I14" s="13">
        <f>G14-E14</f>
        <v>0</v>
      </c>
    </row>
    <row r="15" spans="2:9" ht="30" customHeight="1">
      <c r="C15" s="8" t="s">
        <v>19</v>
      </c>
      <c r="E15" s="12">
        <f>IF(AND(E9&gt;=1,E9&lt;=20),E9*現行料金表!C5,IF(AND(E9&gt;=21,E9&lt;=40),800+((E9-20)*現行料金表!D5),IF(AND(E9&gt;=41,E9&lt;=1000),3700+((E9-40)*現行料金表!E5),IF(AND(E9&gt;=1001,E9&lt;=6000),157300+((E9-1000)*現行料金表!F5),IF(E9&gt;=6001,1057300+((E9-6000)*現行料金表!G5),0)))))</f>
        <v>0</v>
      </c>
      <c r="F15" s="15"/>
      <c r="G15" s="12">
        <f>IF(AND(E9&gt;=1,E9&lt;=20),E9*新料金表!C5,IF(AND(E9&gt;=21,E9&lt;=40),900+((E9-20)*新料金表!D5),IF(AND(E9&gt;=41,E9&lt;=1000),4200+((E9-40)*新料金表!E5),IF(AND(E9&gt;=1001,E9&lt;=6000),181800+((E9-1000)*新料金表!F5),IF(E9&gt;=6001,1256800+((E9-6000)*新料金表!G5),0)))))</f>
        <v>0</v>
      </c>
      <c r="H15" s="15"/>
      <c r="I15" s="13">
        <f>G15-E15</f>
        <v>0</v>
      </c>
    </row>
    <row r="16" spans="2:9" ht="30" customHeight="1">
      <c r="C16" s="8" t="s">
        <v>22</v>
      </c>
      <c r="E16" s="13">
        <f>SUM(E14:E15)</f>
        <v>0</v>
      </c>
      <c r="F16" s="15"/>
      <c r="G16" s="13">
        <f>SUM(G14:G15)</f>
        <v>0</v>
      </c>
      <c r="H16" s="15"/>
      <c r="I16" s="13">
        <f>G16-E16</f>
        <v>0</v>
      </c>
    </row>
    <row r="17" spans="2:12" ht="30" customHeight="1">
      <c r="C17" s="8" t="s">
        <v>5</v>
      </c>
      <c r="E17" s="13">
        <f>ROUNDDOWN(E16*0.1,0)</f>
        <v>0</v>
      </c>
      <c r="F17" s="15"/>
      <c r="G17" s="13">
        <f>ROUNDDOWN(G16*0.1,0)</f>
        <v>0</v>
      </c>
      <c r="H17" s="15"/>
      <c r="I17" s="13">
        <f>G17-E17</f>
        <v>0</v>
      </c>
    </row>
    <row r="18" spans="2:12" ht="30" customHeight="1">
      <c r="C18" s="8" t="s">
        <v>20</v>
      </c>
      <c r="E18" s="14">
        <f>SUM(E16:E17:E17)</f>
        <v>0</v>
      </c>
      <c r="F18" s="20"/>
      <c r="G18" s="14">
        <f>SUM(G16:G17:G17)</f>
        <v>0</v>
      </c>
      <c r="H18" s="15"/>
      <c r="I18" s="14">
        <f>SUM(I16:I17:I17)</f>
        <v>0</v>
      </c>
    </row>
    <row r="19" spans="2:12" ht="9.75" customHeight="1">
      <c r="E19" s="15"/>
      <c r="F19" s="15"/>
      <c r="G19" s="15"/>
      <c r="H19" s="15"/>
      <c r="I19" s="15"/>
    </row>
    <row r="20" spans="2:12" ht="39.75" customHeight="1">
      <c r="B20" s="6" t="s">
        <v>21</v>
      </c>
      <c r="C20" s="6"/>
      <c r="E20" s="15"/>
      <c r="F20" s="15"/>
      <c r="G20" s="15"/>
      <c r="H20" s="15"/>
      <c r="I20" s="15"/>
    </row>
    <row r="21" spans="2:12" ht="30" customHeight="1">
      <c r="C21" s="8" t="s">
        <v>37</v>
      </c>
      <c r="E21" s="13">
        <f>IF(E7="**",下水道使用料表!C5,IF(E7=13,下水道使用料表!C5,IF(E7=20,下水道使用料表!C5,IF(E7=25,下水道使用料表!C5,IF(E7=30,下水道使用料表!C5,IF(E7=40,下水道使用料表!C5,IF(E7=50,下水道使用料表!C5,IF(E7=75,下水道使用料表!C5,IF(E7=100,下水道使用料表!C5,IF(E7=150,下水道使用料表!C5,IF(E7=200,下水道使用料表!C5,0)))))))))))</f>
        <v>0</v>
      </c>
      <c r="F21" s="15"/>
      <c r="G21" s="13">
        <f>IF(E7="**",下水道使用料表!C5,IF(E7=13,下水道使用料表!C5,IF(E7=20,下水道使用料表!C5,IF(E7=25,下水道使用料表!C5,IF(E7=30,下水道使用料表!C5,IF(E7=40,下水道使用料表!C5,IF(E7=50,下水道使用料表!C5,IF(E7=75,下水道使用料表!C5,IF(E7=100,下水道使用料表!C5,IF(E7=150,下水道使用料表!C5,IF(E7=200,下水道使用料表!C5,0)))))))))))</f>
        <v>0</v>
      </c>
      <c r="H21" s="15"/>
      <c r="I21" s="13">
        <f>G21-E21</f>
        <v>0</v>
      </c>
    </row>
    <row r="22" spans="2:12" ht="30" customHeight="1">
      <c r="C22" s="8" t="s">
        <v>3</v>
      </c>
      <c r="E22" s="12">
        <f>IF(AND(E9&gt;=1,E9&lt;=20),0,IF(AND(E9&gt;=21,E9&lt;=40),((E9-20)*下水道使用料表!D5),IF(AND(E9&gt;=41,E9&lt;=60),1820+((E9-40)*下水道使用料表!E5),IF(AND(E9&gt;=61,E9&lt;=100),3740+((E9-60)*下水道使用料表!F5),IF(AND(E9&gt;=101,E9&lt;=200),7740+((E9-100)*下水道使用料表!G5),IF(AND(E9&gt;=201,E9&lt;=400),18240+((E9-200)*下水道使用料表!H5),IF(AND(E9&gt;=401,E9&lt;=1000),40240+((E9-400)*下水道使用料表!I5),IF(AND(E9&gt;=1001,E9&lt;=2000),114640+((E9-1000)*下水道使用料表!J5),IF(AND(E9&gt;=2001,E9&lt;=10000),248640+((E9-2000)*下水道使用料表!K5),IF(E9&gt;=10001,1392640+((E9-10000)*下水道使用料表!L5),0))))))))))</f>
        <v>0</v>
      </c>
      <c r="F22" s="15"/>
      <c r="G22" s="12">
        <f>IF(AND(E9&gt;=1,E9&lt;=20),0,IF(AND(E9&gt;=21,E9&lt;=40),((E9-20)*下水道使用料表!D5),IF(AND(E9&gt;=41,E9&lt;=60),1820+((E9-40)*下水道使用料表!E5),IF(AND(E9&gt;=61,E9&lt;=100),3740+((E9-60)*下水道使用料表!F5),IF(AND(E9&gt;=101,E9&lt;=200),7740+((E9-100)*下水道使用料表!G5),IF(AND(E9&gt;=201,E9&lt;=400),18240+((E9-200)*下水道使用料表!H5),IF(AND(E9&gt;=401,E9&lt;=1000),40240+((E9-400)*下水道使用料表!I5),IF(AND(E9&gt;=1001,E9&lt;=2000),114640+((E9-1000)*下水道使用料表!J5),IF(AND(E9&gt;=2001,E9&lt;=10000),248640+((E9-2000)*下水道使用料表!K5),IF(E9&gt;=10001,1392640+((E9-10000)*下水道使用料表!L5),0))))))))))</f>
        <v>0</v>
      </c>
      <c r="H22" s="15"/>
      <c r="I22" s="13">
        <f>G22-E22</f>
        <v>0</v>
      </c>
    </row>
    <row r="23" spans="2:12" ht="30" customHeight="1">
      <c r="C23" s="8" t="s">
        <v>22</v>
      </c>
      <c r="E23" s="13">
        <f>SUM(E21:E22)</f>
        <v>0</v>
      </c>
      <c r="F23" s="15"/>
      <c r="G23" s="13">
        <f>SUM(G21:G22)</f>
        <v>0</v>
      </c>
      <c r="H23" s="15"/>
      <c r="I23" s="13">
        <f>G23-E23</f>
        <v>0</v>
      </c>
      <c r="L23" s="22"/>
    </row>
    <row r="24" spans="2:12" ht="30" customHeight="1">
      <c r="C24" s="8" t="s">
        <v>5</v>
      </c>
      <c r="E24" s="13">
        <f>ROUNDDOWN(E23*0.1,0)</f>
        <v>0</v>
      </c>
      <c r="F24" s="15"/>
      <c r="G24" s="13">
        <f>ROUNDDOWN(G23*0.1,0)</f>
        <v>0</v>
      </c>
      <c r="H24" s="15"/>
      <c r="I24" s="13">
        <f>G24-E24</f>
        <v>0</v>
      </c>
    </row>
    <row r="25" spans="2:12" ht="30" customHeight="1">
      <c r="C25" s="8" t="s">
        <v>20</v>
      </c>
      <c r="E25" s="14">
        <f>SUM(E23:E24)</f>
        <v>0</v>
      </c>
      <c r="F25" s="20"/>
      <c r="G25" s="14">
        <f>SUM(G23:G24)</f>
        <v>0</v>
      </c>
      <c r="H25" s="15"/>
      <c r="I25" s="14">
        <f>SUM(I23:I24)</f>
        <v>0</v>
      </c>
    </row>
    <row r="26" spans="2:12" ht="22.5" customHeight="1">
      <c r="E26" s="15"/>
      <c r="F26" s="15"/>
      <c r="G26" s="15"/>
      <c r="H26" s="15"/>
      <c r="I26" s="15"/>
    </row>
    <row r="27" spans="2:12" ht="39.75" customHeight="1">
      <c r="B27" s="6" t="s">
        <v>18</v>
      </c>
      <c r="C27" s="6"/>
      <c r="E27" s="16">
        <f>E18+E25</f>
        <v>0</v>
      </c>
      <c r="F27" s="20"/>
      <c r="G27" s="16">
        <f>G18+G25</f>
        <v>0</v>
      </c>
      <c r="H27" s="15"/>
      <c r="I27" s="16">
        <f>I18+I25</f>
        <v>0</v>
      </c>
    </row>
  </sheetData>
  <sheetProtection password="ADBF" sheet="1" objects="1" scenarios="1"/>
  <mergeCells count="10">
    <mergeCell ref="B3:I3"/>
    <mergeCell ref="B5:C5"/>
    <mergeCell ref="B7:C7"/>
    <mergeCell ref="G7:I7"/>
    <mergeCell ref="B9:C9"/>
    <mergeCell ref="G9:I9"/>
    <mergeCell ref="B11:C11"/>
    <mergeCell ref="B13:C13"/>
    <mergeCell ref="B20:C20"/>
    <mergeCell ref="B27:C27"/>
  </mergeCells>
  <phoneticPr fontId="1" type="Hiragana"/>
  <dataValidations count="1">
    <dataValidation type="list" allowBlank="1" showDropDown="0" showInputMessage="1" showErrorMessage="1" sqref="E7">
      <formula1>"**,13,20,25,30,40,50,75,100,150,200"</formula1>
    </dataValidation>
  </dataValidations>
  <pageMargins left="0.39370078740157483" right="0.39370078740157483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G15"/>
  <sheetViews>
    <sheetView workbookViewId="0">
      <selection activeCell="C18" sqref="C18"/>
    </sheetView>
  </sheetViews>
  <sheetFormatPr defaultRowHeight="13.5"/>
  <cols>
    <col min="1" max="7" width="12.5" customWidth="1"/>
  </cols>
  <sheetData>
    <row r="1" spans="1:7">
      <c r="A1" t="s">
        <v>1</v>
      </c>
    </row>
    <row r="2" spans="1:7">
      <c r="A2" t="s">
        <v>27</v>
      </c>
    </row>
    <row r="3" spans="1:7">
      <c r="A3" s="23" t="s">
        <v>28</v>
      </c>
      <c r="B3" s="23" t="s">
        <v>16</v>
      </c>
      <c r="C3" s="23" t="s">
        <v>19</v>
      </c>
      <c r="D3" s="23"/>
      <c r="E3" s="23"/>
      <c r="F3" s="23"/>
      <c r="G3" s="23"/>
    </row>
    <row r="4" spans="1:7">
      <c r="A4" s="23"/>
      <c r="B4" s="23"/>
      <c r="C4" s="23" t="s">
        <v>11</v>
      </c>
      <c r="D4" s="23" t="s">
        <v>26</v>
      </c>
      <c r="E4" s="23" t="s">
        <v>29</v>
      </c>
      <c r="F4" s="23" t="s">
        <v>32</v>
      </c>
      <c r="G4" s="23" t="s">
        <v>34</v>
      </c>
    </row>
    <row r="5" spans="1:7">
      <c r="A5" s="24" t="s">
        <v>14</v>
      </c>
      <c r="B5" s="26">
        <v>2000</v>
      </c>
      <c r="C5" s="25">
        <v>40</v>
      </c>
      <c r="D5" s="25">
        <v>145</v>
      </c>
      <c r="E5" s="25">
        <v>160</v>
      </c>
      <c r="F5" s="25">
        <v>180</v>
      </c>
      <c r="G5" s="25">
        <v>200</v>
      </c>
    </row>
    <row r="6" spans="1:7">
      <c r="A6" s="25">
        <v>13</v>
      </c>
      <c r="B6" s="26">
        <v>2000</v>
      </c>
      <c r="C6" s="25"/>
      <c r="D6" s="25"/>
      <c r="E6" s="25"/>
      <c r="F6" s="25"/>
      <c r="G6" s="25"/>
    </row>
    <row r="7" spans="1:7">
      <c r="A7" s="25">
        <v>20</v>
      </c>
      <c r="B7" s="26">
        <v>2000</v>
      </c>
      <c r="C7" s="25"/>
      <c r="D7" s="25"/>
      <c r="E7" s="25"/>
      <c r="F7" s="25"/>
      <c r="G7" s="25"/>
    </row>
    <row r="8" spans="1:7">
      <c r="A8" s="25">
        <v>25</v>
      </c>
      <c r="B8" s="26">
        <v>3000</v>
      </c>
      <c r="C8" s="25"/>
      <c r="D8" s="25"/>
      <c r="E8" s="25"/>
      <c r="F8" s="25"/>
      <c r="G8" s="25"/>
    </row>
    <row r="9" spans="1:7">
      <c r="A9" s="25">
        <v>30</v>
      </c>
      <c r="B9" s="26">
        <v>6000</v>
      </c>
      <c r="C9" s="25"/>
      <c r="D9" s="25"/>
      <c r="E9" s="25"/>
      <c r="F9" s="25"/>
      <c r="G9" s="25"/>
    </row>
    <row r="10" spans="1:7">
      <c r="A10" s="25">
        <v>40</v>
      </c>
      <c r="B10" s="26">
        <v>24000</v>
      </c>
      <c r="C10" s="25"/>
      <c r="D10" s="25"/>
      <c r="E10" s="25"/>
      <c r="F10" s="25"/>
      <c r="G10" s="25"/>
    </row>
    <row r="11" spans="1:7">
      <c r="A11" s="25">
        <v>50</v>
      </c>
      <c r="B11" s="26">
        <v>50000</v>
      </c>
      <c r="C11" s="25"/>
      <c r="D11" s="25"/>
      <c r="E11" s="25"/>
      <c r="F11" s="25"/>
      <c r="G11" s="25"/>
    </row>
    <row r="12" spans="1:7">
      <c r="A12" s="25">
        <v>75</v>
      </c>
      <c r="B12" s="26">
        <v>120000</v>
      </c>
      <c r="C12" s="25"/>
      <c r="D12" s="25"/>
      <c r="E12" s="25"/>
      <c r="F12" s="25"/>
      <c r="G12" s="25"/>
    </row>
    <row r="13" spans="1:7">
      <c r="A13" s="25">
        <v>100</v>
      </c>
      <c r="B13" s="26">
        <v>220000</v>
      </c>
      <c r="C13" s="25"/>
      <c r="D13" s="25"/>
      <c r="E13" s="25"/>
      <c r="F13" s="25"/>
      <c r="G13" s="25"/>
    </row>
    <row r="14" spans="1:7">
      <c r="A14" s="25">
        <v>150</v>
      </c>
      <c r="B14" s="26">
        <v>500000</v>
      </c>
      <c r="C14" s="25"/>
      <c r="D14" s="25"/>
      <c r="E14" s="25"/>
      <c r="F14" s="25"/>
      <c r="G14" s="25"/>
    </row>
    <row r="15" spans="1:7">
      <c r="A15" s="25">
        <v>200</v>
      </c>
      <c r="B15" s="26">
        <v>1000000</v>
      </c>
      <c r="C15" s="25"/>
      <c r="D15" s="25"/>
      <c r="E15" s="25"/>
      <c r="F15" s="25"/>
      <c r="G15" s="25"/>
    </row>
  </sheetData>
  <sheetProtection password="ADBF" sheet="1" objects="1" scenarios="1"/>
  <mergeCells count="8">
    <mergeCell ref="C3:G3"/>
    <mergeCell ref="A3:A4"/>
    <mergeCell ref="B3:B4"/>
    <mergeCell ref="C5:C15"/>
    <mergeCell ref="D5:D15"/>
    <mergeCell ref="E5:E15"/>
    <mergeCell ref="F5:F15"/>
    <mergeCell ref="G5:G15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G15"/>
  <sheetViews>
    <sheetView workbookViewId="0">
      <selection activeCell="E5" sqref="E5:E15"/>
    </sheetView>
  </sheetViews>
  <sheetFormatPr defaultRowHeight="13.5"/>
  <cols>
    <col min="1" max="7" width="12.5" customWidth="1"/>
  </cols>
  <sheetData>
    <row r="1" spans="1:7">
      <c r="A1" t="s">
        <v>25</v>
      </c>
    </row>
    <row r="2" spans="1:7">
      <c r="A2" t="s">
        <v>27</v>
      </c>
    </row>
    <row r="3" spans="1:7">
      <c r="A3" s="23" t="s">
        <v>28</v>
      </c>
      <c r="B3" s="23" t="s">
        <v>16</v>
      </c>
      <c r="C3" s="23" t="s">
        <v>19</v>
      </c>
      <c r="D3" s="23"/>
      <c r="E3" s="23"/>
      <c r="F3" s="23"/>
      <c r="G3" s="23"/>
    </row>
    <row r="4" spans="1:7">
      <c r="A4" s="23"/>
      <c r="B4" s="23"/>
      <c r="C4" s="23" t="s">
        <v>11</v>
      </c>
      <c r="D4" s="23" t="s">
        <v>26</v>
      </c>
      <c r="E4" s="23" t="s">
        <v>29</v>
      </c>
      <c r="F4" s="23" t="s">
        <v>32</v>
      </c>
      <c r="G4" s="23" t="s">
        <v>34</v>
      </c>
    </row>
    <row r="5" spans="1:7">
      <c r="A5" s="24" t="s">
        <v>14</v>
      </c>
      <c r="B5" s="26">
        <v>2400</v>
      </c>
      <c r="C5" s="25">
        <v>45</v>
      </c>
      <c r="D5" s="25">
        <v>165</v>
      </c>
      <c r="E5" s="25">
        <v>185</v>
      </c>
      <c r="F5" s="25">
        <v>215</v>
      </c>
      <c r="G5" s="25">
        <v>230</v>
      </c>
    </row>
    <row r="6" spans="1:7">
      <c r="A6" s="25">
        <v>13</v>
      </c>
      <c r="B6" s="26">
        <v>2400</v>
      </c>
      <c r="C6" s="25"/>
      <c r="D6" s="25"/>
      <c r="E6" s="25"/>
      <c r="F6" s="25"/>
      <c r="G6" s="25"/>
    </row>
    <row r="7" spans="1:7">
      <c r="A7" s="25">
        <v>20</v>
      </c>
      <c r="B7" s="26">
        <v>2400</v>
      </c>
      <c r="C7" s="25"/>
      <c r="D7" s="25"/>
      <c r="E7" s="25"/>
      <c r="F7" s="25"/>
      <c r="G7" s="25"/>
    </row>
    <row r="8" spans="1:7">
      <c r="A8" s="25">
        <v>25</v>
      </c>
      <c r="B8" s="26">
        <v>3600</v>
      </c>
      <c r="C8" s="25"/>
      <c r="D8" s="25"/>
      <c r="E8" s="25"/>
      <c r="F8" s="25"/>
      <c r="G8" s="25"/>
    </row>
    <row r="9" spans="1:7">
      <c r="A9" s="25">
        <v>30</v>
      </c>
      <c r="B9" s="26">
        <v>7200</v>
      </c>
      <c r="C9" s="25"/>
      <c r="D9" s="25"/>
      <c r="E9" s="25"/>
      <c r="F9" s="25"/>
      <c r="G9" s="25"/>
    </row>
    <row r="10" spans="1:7">
      <c r="A10" s="25">
        <v>40</v>
      </c>
      <c r="B10" s="26">
        <v>28800</v>
      </c>
      <c r="C10" s="25"/>
      <c r="D10" s="25"/>
      <c r="E10" s="25"/>
      <c r="F10" s="25"/>
      <c r="G10" s="25"/>
    </row>
    <row r="11" spans="1:7">
      <c r="A11" s="25">
        <v>50</v>
      </c>
      <c r="B11" s="26">
        <v>60000</v>
      </c>
      <c r="C11" s="25"/>
      <c r="D11" s="25"/>
      <c r="E11" s="25"/>
      <c r="F11" s="25"/>
      <c r="G11" s="25"/>
    </row>
    <row r="12" spans="1:7">
      <c r="A12" s="25">
        <v>75</v>
      </c>
      <c r="B12" s="26">
        <v>144000</v>
      </c>
      <c r="C12" s="25"/>
      <c r="D12" s="25"/>
      <c r="E12" s="25"/>
      <c r="F12" s="25"/>
      <c r="G12" s="25"/>
    </row>
    <row r="13" spans="1:7">
      <c r="A13" s="25">
        <v>100</v>
      </c>
      <c r="B13" s="26">
        <v>264000</v>
      </c>
      <c r="C13" s="25"/>
      <c r="D13" s="25"/>
      <c r="E13" s="25"/>
      <c r="F13" s="25"/>
      <c r="G13" s="25"/>
    </row>
    <row r="14" spans="1:7">
      <c r="A14" s="25">
        <v>150</v>
      </c>
      <c r="B14" s="26">
        <v>600000</v>
      </c>
      <c r="C14" s="25"/>
      <c r="D14" s="25"/>
      <c r="E14" s="25"/>
      <c r="F14" s="25"/>
      <c r="G14" s="25"/>
    </row>
    <row r="15" spans="1:7">
      <c r="A15" s="25">
        <v>200</v>
      </c>
      <c r="B15" s="26">
        <v>1200000</v>
      </c>
      <c r="C15" s="25"/>
      <c r="D15" s="25"/>
      <c r="E15" s="25"/>
      <c r="F15" s="25"/>
      <c r="G15" s="25"/>
    </row>
  </sheetData>
  <sheetProtection password="ADBF" sheet="1" objects="1" scenarios="1"/>
  <mergeCells count="8">
    <mergeCell ref="C3:G3"/>
    <mergeCell ref="A3:A4"/>
    <mergeCell ref="B3:B4"/>
    <mergeCell ref="C5:C15"/>
    <mergeCell ref="D5:D15"/>
    <mergeCell ref="E5:E15"/>
    <mergeCell ref="F5:F15"/>
    <mergeCell ref="G5:G15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L7"/>
  <sheetViews>
    <sheetView workbookViewId="0">
      <selection activeCell="E5" sqref="E5"/>
    </sheetView>
  </sheetViews>
  <sheetFormatPr defaultRowHeight="13.5"/>
  <cols>
    <col min="1" max="3" width="12.5" customWidth="1"/>
    <col min="4" max="12" width="13.75" customWidth="1"/>
  </cols>
  <sheetData>
    <row r="1" spans="1:12" ht="22.5" customHeight="1">
      <c r="A1" t="s">
        <v>2</v>
      </c>
    </row>
    <row r="2" spans="1:12" ht="22.5" customHeight="1">
      <c r="A2" t="s">
        <v>35</v>
      </c>
    </row>
    <row r="3" spans="1:12" ht="22.5" customHeight="1">
      <c r="A3" s="23" t="s">
        <v>36</v>
      </c>
      <c r="B3" s="27" t="s">
        <v>33</v>
      </c>
      <c r="C3" s="23" t="s">
        <v>37</v>
      </c>
      <c r="D3" s="23" t="s">
        <v>3</v>
      </c>
      <c r="E3" s="23"/>
      <c r="F3" s="23"/>
      <c r="G3" s="23"/>
      <c r="H3" s="23"/>
      <c r="I3" s="23"/>
      <c r="J3" s="23"/>
      <c r="K3" s="23"/>
      <c r="L3" s="23"/>
    </row>
    <row r="4" spans="1:12" ht="22.5" customHeight="1">
      <c r="A4" s="23"/>
      <c r="B4" s="28"/>
      <c r="C4" s="23"/>
      <c r="D4" s="27" t="s">
        <v>26</v>
      </c>
      <c r="E4" s="27" t="s">
        <v>43</v>
      </c>
      <c r="F4" s="27" t="s">
        <v>44</v>
      </c>
      <c r="G4" s="27" t="s">
        <v>23</v>
      </c>
      <c r="H4" s="27" t="s">
        <v>24</v>
      </c>
      <c r="I4" s="27" t="s">
        <v>40</v>
      </c>
      <c r="J4" s="27" t="s">
        <v>46</v>
      </c>
      <c r="K4" s="27" t="s">
        <v>30</v>
      </c>
      <c r="L4" s="27" t="s">
        <v>17</v>
      </c>
    </row>
    <row r="5" spans="1:12" ht="22.5" customHeight="1">
      <c r="A5" s="23" t="s">
        <v>10</v>
      </c>
      <c r="B5" s="23" t="s">
        <v>11</v>
      </c>
      <c r="C5" s="26">
        <v>1716</v>
      </c>
      <c r="D5" s="31">
        <v>91</v>
      </c>
      <c r="E5" s="34">
        <v>96</v>
      </c>
      <c r="F5" s="35">
        <v>100</v>
      </c>
      <c r="G5" s="35">
        <v>105</v>
      </c>
      <c r="H5" s="36">
        <v>110</v>
      </c>
      <c r="I5" s="25">
        <v>124</v>
      </c>
      <c r="J5" s="25">
        <v>134</v>
      </c>
      <c r="K5" s="25">
        <v>143</v>
      </c>
      <c r="L5" s="25">
        <v>153</v>
      </c>
    </row>
    <row r="6" spans="1:12" ht="22.5" customHeight="1">
      <c r="A6" s="27" t="s">
        <v>38</v>
      </c>
      <c r="B6" s="27" t="s">
        <v>41</v>
      </c>
      <c r="C6" s="29">
        <v>17144</v>
      </c>
      <c r="D6" s="32" t="s">
        <v>42</v>
      </c>
    </row>
    <row r="7" spans="1:12" ht="22.5" customHeight="1">
      <c r="A7" s="28"/>
      <c r="B7" s="28"/>
      <c r="C7" s="30"/>
      <c r="D7" s="33">
        <v>172</v>
      </c>
    </row>
  </sheetData>
  <sheetProtection password="ADBF" sheet="1" objects="1" scenarios="1"/>
  <mergeCells count="7">
    <mergeCell ref="D3:L3"/>
    <mergeCell ref="A3:A4"/>
    <mergeCell ref="B3:B4"/>
    <mergeCell ref="C3:C4"/>
    <mergeCell ref="A6:A7"/>
    <mergeCell ref="B6:B7"/>
    <mergeCell ref="C6:C7"/>
  </mergeCells>
  <phoneticPr fontId="1" type="Hiragana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料金比較</vt:lpstr>
      <vt:lpstr>現行料金表</vt:lpstr>
      <vt:lpstr>新料金表</vt:lpstr>
      <vt:lpstr>下水道使用料表</vt:lpstr>
    </vt:vector>
  </TitlesOfParts>
  <Company>久御山町役場</Company>
  <LinksUpToDate>false</LinksUpToDate>
  <SharedDoc>false</SharedDoc>
  <HyperlinksChanged>false</HyperlinksChanged>
  <AppVersion>3.3.8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久御山町役場</dc:creator>
  <cp:lastModifiedBy>Administrator</cp:lastModifiedBy>
  <dcterms:created xsi:type="dcterms:W3CDTF">2024-10-01T02:11:52Z</dcterms:created>
  <dcterms:modified xsi:type="dcterms:W3CDTF">2024-10-15T05:36:38Z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2.1.14.0</vt:lpwstr>
      <vt:lpwstr>3.1.10.0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2024-10-15T05:36:38Z</vt:filetime>
  </property>
</Properties>
</file>